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mohammadkrayloo/Downloads/"/>
    </mc:Choice>
  </mc:AlternateContent>
  <xr:revisionPtr revIDLastSave="0" documentId="13_ncr:1_{349A8091-06CE-4340-8906-87B14B7836E6}" xr6:coauthVersionLast="45" xr6:coauthVersionMax="47" xr10:uidLastSave="{00000000-0000-0000-0000-000000000000}"/>
  <bookViews>
    <workbookView xWindow="0" yWindow="500" windowWidth="28800" windowHeight="16320" activeTab="2" xr2:uid="{00000000-000D-0000-FFFF-FFFF00000000}"/>
  </bookViews>
  <sheets>
    <sheet name="حمل بتن و ملات و .." sheetId="11" r:id="rId1"/>
    <sheet name="متره مصالح " sheetId="10" r:id="rId2"/>
    <sheet name="مالی" sheetId="9" r:id="rId3"/>
  </sheets>
  <definedNames>
    <definedName name="_xlnm.Print_Area" localSheetId="2">مالی!$A$1:$G$11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0" l="1"/>
  <c r="H19" i="10"/>
  <c r="I9" i="10"/>
  <c r="H9" i="10"/>
  <c r="H8" i="10"/>
  <c r="I8" i="10" s="1"/>
  <c r="H7" i="10"/>
  <c r="I7" i="10" s="1"/>
  <c r="I11" i="10" s="1"/>
  <c r="I21" i="10"/>
  <c r="I20" i="10"/>
  <c r="H20" i="10"/>
  <c r="I19" i="10"/>
  <c r="H18" i="10"/>
  <c r="I18" i="10" s="1"/>
  <c r="H10" i="10"/>
  <c r="I10" i="10" s="1"/>
  <c r="I22" i="10" l="1"/>
  <c r="A23" i="10" s="1"/>
  <c r="E26" i="10" s="1"/>
  <c r="E9" i="9" s="1"/>
  <c r="A12" i="10"/>
  <c r="F9" i="9"/>
  <c r="E15" i="10" l="1"/>
  <c r="E8" i="9" s="1"/>
  <c r="F8" i="9" s="1"/>
  <c r="F10" i="9" s="1"/>
</calcChain>
</file>

<file path=xl/sharedStrings.xml><?xml version="1.0" encoding="utf-8"?>
<sst xmlns="http://schemas.openxmlformats.org/spreadsheetml/2006/main" count="84" uniqueCount="55">
  <si>
    <t>ردیف</t>
  </si>
  <si>
    <t>شن و ماسه</t>
  </si>
  <si>
    <t>واحد</t>
  </si>
  <si>
    <t>بهای واحد</t>
  </si>
  <si>
    <t>برگه مالی صورت وضعیت شماره 1</t>
  </si>
  <si>
    <t>کارفرما :</t>
  </si>
  <si>
    <t xml:space="preserve">مشاور : </t>
  </si>
  <si>
    <t xml:space="preserve">پیمانکار:                                                                                      </t>
  </si>
  <si>
    <t>ردیف فهرست بها</t>
  </si>
  <si>
    <t>شرح عملیات</t>
  </si>
  <si>
    <t>مقادیر و مبالغ کارکرد</t>
  </si>
  <si>
    <t>ملاحظات</t>
  </si>
  <si>
    <t>(ریال)</t>
  </si>
  <si>
    <t>مقدار</t>
  </si>
  <si>
    <t>مبلغ (ریال)</t>
  </si>
  <si>
    <t>صورت مالی (ریز مالی)</t>
  </si>
  <si>
    <t xml:space="preserve"> شماره قرارداد:    </t>
  </si>
  <si>
    <t xml:space="preserve"> صورت وضعیت موقت شماره: </t>
  </si>
  <si>
    <r>
      <t xml:space="preserve"> پروژه  ساختمان مرکزی همیار مترور</t>
    </r>
    <r>
      <rPr>
        <sz val="16"/>
        <color rgb="FF000000"/>
        <rFont val="B Nazanin"/>
      </rPr>
      <t xml:space="preserve"> </t>
    </r>
  </si>
  <si>
    <t>تن - کیلومتر</t>
  </si>
  <si>
    <t>بتن ریزی با مقاومت فشاری مشخصه 25 مگاپاسال</t>
  </si>
  <si>
    <t>K1</t>
  </si>
  <si>
    <t>k3</t>
  </si>
  <si>
    <t>k4</t>
  </si>
  <si>
    <t>k2</t>
  </si>
  <si>
    <t xml:space="preserve">تهیه و نصب سنگ پلاک در سطوح افقی از نوع تراورتن </t>
  </si>
  <si>
    <t>آجرکاری با بلوک سفالی و ملات ماسه سیمان 1:5</t>
  </si>
  <si>
    <t>صفحه: 1</t>
  </si>
  <si>
    <t>جمع سیمان مصرفی</t>
  </si>
  <si>
    <t>سیمان از نوع پاکتی</t>
  </si>
  <si>
    <t>بتن 25 مگاپاسکال</t>
  </si>
  <si>
    <t>100 مترمکعب</t>
  </si>
  <si>
    <t>100 مترمربع</t>
  </si>
  <si>
    <t>080106</t>
  </si>
  <si>
    <t>اندود سیمانی به ضخامت حدود 2 سانتی متر، روی سطوح افقی با ملات ماسه و سیمان 1:4</t>
  </si>
  <si>
    <t>180308</t>
  </si>
  <si>
    <t xml:space="preserve">تهیه و نصب سنگ پلاک  تراورتن قرمز اصفهان   در سطوح افقی </t>
  </si>
  <si>
    <t>220126</t>
  </si>
  <si>
    <t>1000 مترمربع</t>
  </si>
  <si>
    <t>مصرفی (تن)</t>
  </si>
  <si>
    <t>دیوار به ضخامت بیش از 11 تا 22 سانتی متر با بلوک سفال و ملات ماسه و سیمان 1:5</t>
  </si>
  <si>
    <t>400 مترمکعب</t>
  </si>
  <si>
    <t>110402</t>
  </si>
  <si>
    <t>(150 km - 30 km) = 120 km</t>
  </si>
  <si>
    <t>تن کیلومتر</t>
  </si>
  <si>
    <t>(70 km - 30 km) = 40 km</t>
  </si>
  <si>
    <t>جمع شن و ماسه مصرفی</t>
  </si>
  <si>
    <t>مجموع كاركرد فصل 28 (با اعمال ضرايب پیشنهادی 1.2)</t>
  </si>
  <si>
    <t>فاصله حمل سیمان  150 کیلومتر و شن و ماسه 70 کیلومتر</t>
  </si>
  <si>
    <t>حمل و نقل سیمان</t>
  </si>
  <si>
    <t>ضریب نهایی</t>
  </si>
  <si>
    <t>150 km</t>
  </si>
  <si>
    <t>70km</t>
  </si>
  <si>
    <t>حمل سیمان پاکتی، مصالح سنگی و ....، بیش از 30 کیلومتر و تا 150 کیلومتر. برای تمام طول مسیر از کسر 30 کیلومتر</t>
  </si>
  <si>
    <t>حمل سیمان پاکتی، مصالح سنگی و ....، بیش از 30 کیلومتر و تا 75 کیلومتر. برای تمام طول مسیر از کسر 30 کیلومتر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</si>
</sst>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000401]0.##"/>
    <numFmt numFmtId="165" formatCode="#,##0.0"/>
    <numFmt numFmtId="166" formatCode="#,##0.000"/>
    <numFmt numFmtId="167" formatCode="[$-3000401]0"/>
    <numFmt numFmtId="168" formatCode="_(* #,##0_);_(* \(#,##0\);_(* &quot;-&quot;??_);_(@_)"/>
  </numFmts>
  <fonts count="18" x14ac:knownFonts="1">
    <font>
      <sz val="11"/>
      <color theme="1"/>
      <name val="Calibri"/>
      <family val="2"/>
      <charset val="178"/>
      <scheme val="minor"/>
    </font>
    <font>
      <sz val="14"/>
      <color theme="1"/>
      <name val="B Nazanin"/>
    </font>
    <font>
      <sz val="11"/>
      <color theme="1"/>
      <name val="B Nazanin"/>
    </font>
    <font>
      <sz val="16"/>
      <color rgb="FF000000"/>
      <name val="B Nazanin"/>
    </font>
    <font>
      <b/>
      <sz val="14"/>
      <color rgb="FF000000"/>
      <name val="B Nazanin"/>
    </font>
    <font>
      <b/>
      <sz val="16"/>
      <color rgb="FF000000"/>
      <name val="B Nazanin"/>
    </font>
    <font>
      <sz val="20"/>
      <color rgb="FF000000"/>
      <name val="B Nazanin"/>
    </font>
    <font>
      <sz val="16"/>
      <color theme="1"/>
      <name val="B Nazanin"/>
    </font>
    <font>
      <sz val="11"/>
      <color theme="1"/>
      <name val="Calibri"/>
      <family val="2"/>
      <charset val="178"/>
      <scheme val="minor"/>
    </font>
    <font>
      <sz val="11"/>
      <color theme="1"/>
      <name val="Yekan Bakh FaNum"/>
    </font>
    <font>
      <sz val="20"/>
      <color theme="1"/>
      <name val="Yekan Bakh FaNum Fat"/>
    </font>
    <font>
      <sz val="12"/>
      <color theme="1"/>
      <name val="Yekan Bakh FaNum"/>
    </font>
    <font>
      <b/>
      <sz val="16"/>
      <color theme="1"/>
      <name val="Yekan Bakh FaNum"/>
    </font>
    <font>
      <sz val="8"/>
      <name val="Calibri"/>
      <family val="2"/>
      <charset val="178"/>
      <scheme val="minor"/>
    </font>
    <font>
      <b/>
      <sz val="18"/>
      <color theme="1"/>
      <name val="Yekan Bakh FaNum"/>
    </font>
    <font>
      <b/>
      <sz val="14"/>
      <color rgb="FFFF0000"/>
      <name val="B Nazanin"/>
    </font>
    <font>
      <sz val="20"/>
      <color rgb="FFFF0000"/>
      <name val="B Nazanin"/>
    </font>
    <font>
      <sz val="18"/>
      <color rgb="FFFF0000"/>
      <name val="B Nazani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13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 readingOrder="1"/>
    </xf>
    <xf numFmtId="3" fontId="3" fillId="0" borderId="13" xfId="0" applyNumberFormat="1" applyFont="1" applyBorder="1" applyAlignment="1">
      <alignment horizontal="center" vertical="center" wrapText="1" readingOrder="1"/>
    </xf>
    <xf numFmtId="4" fontId="3" fillId="0" borderId="13" xfId="0" applyNumberFormat="1" applyFont="1" applyBorder="1" applyAlignment="1">
      <alignment horizontal="center" vertical="center" wrapText="1" readingOrder="1"/>
    </xf>
    <xf numFmtId="4" fontId="3" fillId="0" borderId="14" xfId="0" applyNumberFormat="1" applyFont="1" applyBorder="1" applyAlignment="1">
      <alignment horizontal="center" vertical="center" wrapText="1" readingOrder="1"/>
    </xf>
    <xf numFmtId="0" fontId="9" fillId="0" borderId="0" xfId="0" applyFont="1"/>
    <xf numFmtId="0" fontId="14" fillId="0" borderId="26" xfId="0" applyFont="1" applyBorder="1"/>
    <xf numFmtId="49" fontId="14" fillId="0" borderId="28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 wrapText="1" readingOrder="1"/>
    </xf>
    <xf numFmtId="166" fontId="3" fillId="0" borderId="13" xfId="0" applyNumberFormat="1" applyFont="1" applyBorder="1" applyAlignment="1">
      <alignment horizontal="center" vertical="center" wrapText="1" readingOrder="1"/>
    </xf>
    <xf numFmtId="0" fontId="3" fillId="0" borderId="37" xfId="0" applyFont="1" applyBorder="1" applyAlignment="1">
      <alignment horizontal="center" vertical="center" wrapText="1" readingOrder="2"/>
    </xf>
    <xf numFmtId="168" fontId="7" fillId="0" borderId="32" xfId="1" applyNumberFormat="1" applyFont="1" applyBorder="1" applyAlignment="1">
      <alignment vertical="center"/>
    </xf>
    <xf numFmtId="168" fontId="7" fillId="0" borderId="36" xfId="1" applyNumberFormat="1" applyFont="1" applyBorder="1" applyAlignment="1">
      <alignment vertical="center"/>
    </xf>
    <xf numFmtId="1" fontId="7" fillId="0" borderId="36" xfId="1" applyNumberFormat="1" applyFont="1" applyBorder="1" applyAlignment="1">
      <alignment horizontal="center" vertical="center"/>
    </xf>
    <xf numFmtId="43" fontId="7" fillId="2" borderId="0" xfId="1" applyFont="1" applyFill="1" applyBorder="1" applyAlignment="1">
      <alignment vertical="center"/>
    </xf>
    <xf numFmtId="0" fontId="2" fillId="2" borderId="0" xfId="0" applyFont="1" applyFill="1"/>
    <xf numFmtId="43" fontId="7" fillId="2" borderId="29" xfId="1" applyFont="1" applyFill="1" applyBorder="1" applyAlignment="1">
      <alignment vertical="center"/>
    </xf>
    <xf numFmtId="1" fontId="7" fillId="0" borderId="16" xfId="1" applyNumberFormat="1" applyFont="1" applyBorder="1" applyAlignment="1">
      <alignment horizontal="center" vertical="center"/>
    </xf>
    <xf numFmtId="0" fontId="2" fillId="2" borderId="31" xfId="0" applyFont="1" applyFill="1" applyBorder="1"/>
    <xf numFmtId="0" fontId="2" fillId="0" borderId="16" xfId="0" applyFont="1" applyBorder="1"/>
    <xf numFmtId="0" fontId="3" fillId="0" borderId="1" xfId="0" applyFont="1" applyBorder="1" applyAlignment="1">
      <alignment horizontal="right" vertical="center" wrapText="1" readingOrder="2"/>
    </xf>
    <xf numFmtId="168" fontId="3" fillId="0" borderId="1" xfId="1" applyNumberFormat="1" applyFont="1" applyBorder="1" applyAlignment="1">
      <alignment horizontal="center" vertical="center" wrapText="1" readingOrder="1"/>
    </xf>
    <xf numFmtId="167" fontId="6" fillId="0" borderId="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 wrapText="1" readingOrder="2"/>
    </xf>
    <xf numFmtId="0" fontId="11" fillId="0" borderId="15" xfId="0" applyFont="1" applyBorder="1" applyAlignment="1">
      <alignment horizontal="right" vertical="center" wrapText="1" readingOrder="2"/>
    </xf>
    <xf numFmtId="0" fontId="11" fillId="0" borderId="15" xfId="0" applyFont="1" applyBorder="1" applyAlignment="1">
      <alignment horizontal="center" vertical="center" readingOrder="2"/>
    </xf>
    <xf numFmtId="0" fontId="11" fillId="0" borderId="27" xfId="0" applyFont="1" applyBorder="1" applyAlignment="1">
      <alignment horizontal="right" wrapText="1" readingOrder="2"/>
    </xf>
    <xf numFmtId="0" fontId="11" fillId="0" borderId="15" xfId="0" applyFont="1" applyBorder="1" applyAlignment="1">
      <alignment horizontal="right" wrapText="1" readingOrder="2"/>
    </xf>
    <xf numFmtId="0" fontId="11" fillId="0" borderId="20" xfId="0" applyFont="1" applyBorder="1" applyAlignment="1">
      <alignment horizontal="right" vertical="center" wrapText="1" readingOrder="2"/>
    </xf>
    <xf numFmtId="0" fontId="11" fillId="0" borderId="21" xfId="0" applyFont="1" applyBorder="1" applyAlignment="1">
      <alignment horizontal="right" vertical="center" wrapText="1" readingOrder="2"/>
    </xf>
    <xf numFmtId="0" fontId="11" fillId="0" borderId="21" xfId="0" applyFont="1" applyBorder="1" applyAlignment="1">
      <alignment horizontal="center" vertical="center" readingOrder="2"/>
    </xf>
    <xf numFmtId="0" fontId="12" fillId="0" borderId="24" xfId="0" applyFont="1" applyBorder="1" applyAlignment="1">
      <alignment horizontal="center" readingOrder="2"/>
    </xf>
    <xf numFmtId="0" fontId="12" fillId="0" borderId="25" xfId="0" applyFont="1" applyBorder="1" applyAlignment="1">
      <alignment horizontal="center" readingOrder="2"/>
    </xf>
    <xf numFmtId="0" fontId="12" fillId="0" borderId="23" xfId="0" applyFont="1" applyBorder="1" applyAlignment="1">
      <alignment horizontal="center" readingOrder="2"/>
    </xf>
    <xf numFmtId="0" fontId="11" fillId="0" borderId="27" xfId="0" applyFont="1" applyBorder="1" applyAlignment="1">
      <alignment horizontal="right" vertical="center" readingOrder="2"/>
    </xf>
    <xf numFmtId="0" fontId="11" fillId="0" borderId="15" xfId="0" applyFont="1" applyBorder="1" applyAlignment="1">
      <alignment horizontal="right" vertical="center" readingOrder="2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 readingOrder="2"/>
    </xf>
    <xf numFmtId="0" fontId="17" fillId="0" borderId="3" xfId="0" applyFont="1" applyBorder="1" applyAlignment="1">
      <alignment horizontal="center" vertical="center" wrapText="1" readingOrder="2"/>
    </xf>
    <xf numFmtId="0" fontId="17" fillId="0" borderId="4" xfId="0" applyFont="1" applyBorder="1" applyAlignment="1">
      <alignment horizontal="center" vertical="center" wrapText="1" readingOrder="2"/>
    </xf>
    <xf numFmtId="0" fontId="15" fillId="0" borderId="2" xfId="0" applyFont="1" applyBorder="1" applyAlignment="1">
      <alignment horizontal="left" vertical="center" wrapText="1" readingOrder="2"/>
    </xf>
    <xf numFmtId="0" fontId="15" fillId="0" borderId="3" xfId="0" applyFont="1" applyBorder="1" applyAlignment="1">
      <alignment horizontal="left" vertical="center" wrapText="1" readingOrder="2"/>
    </xf>
    <xf numFmtId="0" fontId="15" fillId="0" borderId="4" xfId="0" applyFont="1" applyBorder="1" applyAlignment="1">
      <alignment horizontal="left" vertical="center" wrapText="1" readingOrder="2"/>
    </xf>
    <xf numFmtId="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16" fillId="2" borderId="29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CE99-4081-4655-9C01-EB379CAF3625}">
  <dimension ref="A1:K11"/>
  <sheetViews>
    <sheetView rightToLeft="1" view="pageBreakPreview" zoomScale="111" zoomScaleNormal="100" zoomScaleSheetLayoutView="102" workbookViewId="0">
      <selection activeCell="A7" sqref="A7:D7"/>
    </sheetView>
  </sheetViews>
  <sheetFormatPr baseColWidth="10" defaultColWidth="8.83203125" defaultRowHeight="19" x14ac:dyDescent="0.4"/>
  <cols>
    <col min="1" max="10" width="8.83203125" style="14"/>
    <col min="11" max="11" width="15.1640625" style="14" bestFit="1" customWidth="1"/>
    <col min="12" max="16384" width="8.83203125" style="14"/>
  </cols>
  <sheetData>
    <row r="1" spans="1:11" ht="54" customHeight="1" thickBot="1" x14ac:dyDescent="0.45">
      <c r="A1" s="46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53.5" customHeight="1" thickBot="1" x14ac:dyDescent="0.45">
      <c r="A2" s="49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25.75" customHeight="1" x14ac:dyDescent="0.6">
      <c r="A3" s="43" t="s">
        <v>9</v>
      </c>
      <c r="B3" s="41"/>
      <c r="C3" s="41"/>
      <c r="D3" s="41"/>
      <c r="E3" s="41" t="s">
        <v>13</v>
      </c>
      <c r="F3" s="41"/>
      <c r="G3" s="41"/>
      <c r="H3" s="41"/>
      <c r="I3" s="41"/>
      <c r="J3" s="42"/>
      <c r="K3" s="15" t="s">
        <v>0</v>
      </c>
    </row>
    <row r="4" spans="1:11" ht="48" customHeight="1" x14ac:dyDescent="0.4">
      <c r="A4" s="44" t="s">
        <v>30</v>
      </c>
      <c r="B4" s="45"/>
      <c r="C4" s="45"/>
      <c r="D4" s="45"/>
      <c r="E4" s="35" t="s">
        <v>31</v>
      </c>
      <c r="F4" s="35"/>
      <c r="G4" s="35"/>
      <c r="H4" s="35"/>
      <c r="I4" s="35"/>
      <c r="J4" s="35"/>
      <c r="K4" s="16" t="s">
        <v>33</v>
      </c>
    </row>
    <row r="5" spans="1:11" ht="99" customHeight="1" x14ac:dyDescent="0.4">
      <c r="A5" s="33" t="s">
        <v>34</v>
      </c>
      <c r="B5" s="34"/>
      <c r="C5" s="34"/>
      <c r="D5" s="34"/>
      <c r="E5" s="35" t="s">
        <v>38</v>
      </c>
      <c r="F5" s="35"/>
      <c r="G5" s="35"/>
      <c r="H5" s="35"/>
      <c r="I5" s="35"/>
      <c r="J5" s="35"/>
      <c r="K5" s="16" t="s">
        <v>35</v>
      </c>
    </row>
    <row r="6" spans="1:11" ht="55.25" customHeight="1" x14ac:dyDescent="0.4">
      <c r="A6" s="36" t="s">
        <v>40</v>
      </c>
      <c r="B6" s="37"/>
      <c r="C6" s="37"/>
      <c r="D6" s="37"/>
      <c r="E6" s="35" t="s">
        <v>41</v>
      </c>
      <c r="F6" s="35"/>
      <c r="G6" s="35"/>
      <c r="H6" s="35"/>
      <c r="I6" s="35"/>
      <c r="J6" s="35"/>
      <c r="K6" s="16" t="s">
        <v>42</v>
      </c>
    </row>
    <row r="7" spans="1:11" ht="84" customHeight="1" thickBot="1" x14ac:dyDescent="0.45">
      <c r="A7" s="38" t="s">
        <v>36</v>
      </c>
      <c r="B7" s="39"/>
      <c r="C7" s="39"/>
      <c r="D7" s="39"/>
      <c r="E7" s="40" t="s">
        <v>32</v>
      </c>
      <c r="F7" s="40"/>
      <c r="G7" s="40"/>
      <c r="H7" s="40"/>
      <c r="I7" s="40"/>
      <c r="J7" s="40"/>
      <c r="K7" s="17" t="s">
        <v>37</v>
      </c>
    </row>
    <row r="8" spans="1:11" ht="55.25" customHeight="1" x14ac:dyDescent="0.4"/>
    <row r="9" spans="1:11" ht="55.25" customHeight="1" x14ac:dyDescent="0.4"/>
    <row r="10" spans="1:11" ht="55.25" customHeight="1" x14ac:dyDescent="0.4"/>
    <row r="11" spans="1:11" ht="25.75" customHeight="1" x14ac:dyDescent="0.4"/>
  </sheetData>
  <mergeCells count="12">
    <mergeCell ref="E3:J3"/>
    <mergeCell ref="E4:J4"/>
    <mergeCell ref="A3:D3"/>
    <mergeCell ref="A4:D4"/>
    <mergeCell ref="A1:K1"/>
    <mergeCell ref="A2:K2"/>
    <mergeCell ref="A5:D5"/>
    <mergeCell ref="E5:J5"/>
    <mergeCell ref="A6:D6"/>
    <mergeCell ref="E6:J6"/>
    <mergeCell ref="A7:D7"/>
    <mergeCell ref="E7:J7"/>
  </mergeCells>
  <phoneticPr fontId="13" type="noConversion"/>
  <pageMargins left="0.7" right="0.7" top="0.75" bottom="0.75" header="0.3" footer="0.3"/>
  <pageSetup paperSize="9" scale="8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rightToLeft="1" topLeftCell="A13" zoomScaleNormal="100" workbookViewId="0">
      <selection activeCell="D21" sqref="D21"/>
    </sheetView>
  </sheetViews>
  <sheetFormatPr baseColWidth="10" defaultColWidth="8.83203125" defaultRowHeight="16" x14ac:dyDescent="0.25"/>
  <cols>
    <col min="1" max="1" width="13.5" style="1" customWidth="1"/>
    <col min="2" max="2" width="30.33203125" style="1" customWidth="1"/>
    <col min="3" max="3" width="13" style="1" customWidth="1"/>
    <col min="4" max="4" width="8.83203125" style="1" customWidth="1"/>
    <col min="5" max="5" width="10" style="1" bestFit="1" customWidth="1"/>
    <col min="6" max="6" width="4" style="1" bestFit="1" customWidth="1"/>
    <col min="7" max="7" width="8" style="1" bestFit="1" customWidth="1"/>
    <col min="8" max="9" width="12.83203125" style="1" bestFit="1" customWidth="1"/>
    <col min="10" max="16384" width="8.83203125" style="1"/>
  </cols>
  <sheetData>
    <row r="1" spans="1:9" ht="26" thickBot="1" x14ac:dyDescent="0.3">
      <c r="A1" s="76" t="s">
        <v>18</v>
      </c>
      <c r="B1" s="77"/>
      <c r="C1" s="77"/>
      <c r="D1" s="77"/>
      <c r="E1" s="77"/>
      <c r="F1" s="77"/>
      <c r="G1" s="77"/>
      <c r="H1" s="77"/>
      <c r="I1" s="78"/>
    </row>
    <row r="2" spans="1:9" ht="25.75" customHeight="1" thickBot="1" x14ac:dyDescent="0.3">
      <c r="A2" s="79" t="s">
        <v>5</v>
      </c>
      <c r="B2" s="80"/>
      <c r="C2" s="80"/>
      <c r="D2" s="81"/>
      <c r="E2" s="79" t="s">
        <v>16</v>
      </c>
      <c r="F2" s="80"/>
      <c r="G2" s="80"/>
      <c r="H2" s="80"/>
      <c r="I2" s="81"/>
    </row>
    <row r="3" spans="1:9" ht="25.75" customHeight="1" thickBot="1" x14ac:dyDescent="0.3">
      <c r="A3" s="79" t="s">
        <v>6</v>
      </c>
      <c r="B3" s="80"/>
      <c r="C3" s="80"/>
      <c r="D3" s="81"/>
      <c r="E3" s="79" t="s">
        <v>17</v>
      </c>
      <c r="F3" s="80"/>
      <c r="G3" s="80"/>
      <c r="H3" s="80"/>
      <c r="I3" s="81"/>
    </row>
    <row r="4" spans="1:9" ht="26" thickBot="1" x14ac:dyDescent="0.3">
      <c r="A4" s="79" t="s">
        <v>7</v>
      </c>
      <c r="B4" s="80"/>
      <c r="C4" s="80"/>
      <c r="D4" s="81"/>
      <c r="E4" s="82" t="s">
        <v>27</v>
      </c>
      <c r="F4" s="83"/>
      <c r="G4" s="83"/>
      <c r="H4" s="83"/>
      <c r="I4" s="84"/>
    </row>
    <row r="5" spans="1:9" ht="29" thickBot="1" x14ac:dyDescent="0.3">
      <c r="A5" s="52" t="s">
        <v>49</v>
      </c>
      <c r="B5" s="53"/>
      <c r="C5" s="53"/>
      <c r="D5" s="53"/>
      <c r="E5" s="53"/>
      <c r="F5" s="53"/>
      <c r="G5" s="53"/>
      <c r="H5" s="53"/>
      <c r="I5" s="54"/>
    </row>
    <row r="6" spans="1:9" ht="49.75" customHeight="1" thickBot="1" x14ac:dyDescent="0.3">
      <c r="A6" s="2" t="s">
        <v>8</v>
      </c>
      <c r="B6" s="2" t="s">
        <v>9</v>
      </c>
      <c r="C6" s="2" t="s">
        <v>21</v>
      </c>
      <c r="D6" s="2" t="s">
        <v>24</v>
      </c>
      <c r="E6" s="2" t="s">
        <v>22</v>
      </c>
      <c r="F6" s="2" t="s">
        <v>23</v>
      </c>
      <c r="G6" s="2" t="s">
        <v>13</v>
      </c>
      <c r="H6" s="2" t="s">
        <v>50</v>
      </c>
      <c r="I6" s="2" t="s">
        <v>39</v>
      </c>
    </row>
    <row r="7" spans="1:9" ht="55.25" customHeight="1" thickBot="1" x14ac:dyDescent="0.3">
      <c r="A7" s="4">
        <v>80106</v>
      </c>
      <c r="B7" s="3" t="s">
        <v>20</v>
      </c>
      <c r="C7" s="4">
        <v>340</v>
      </c>
      <c r="D7" s="8">
        <v>1.06</v>
      </c>
      <c r="E7" s="8">
        <v>1</v>
      </c>
      <c r="F7" s="8">
        <v>1</v>
      </c>
      <c r="G7" s="11">
        <v>100</v>
      </c>
      <c r="H7" s="11">
        <f>(C7*D7)</f>
        <v>360.40000000000003</v>
      </c>
      <c r="I7" s="12">
        <f>(G7*H7) / 1000</f>
        <v>36.04</v>
      </c>
    </row>
    <row r="8" spans="1:9" ht="84" customHeight="1" thickBot="1" x14ac:dyDescent="0.3">
      <c r="A8" s="4">
        <v>180308</v>
      </c>
      <c r="B8" s="3" t="s">
        <v>34</v>
      </c>
      <c r="C8" s="4">
        <v>285</v>
      </c>
      <c r="D8" s="9">
        <v>1.06</v>
      </c>
      <c r="E8" s="8">
        <v>0.02</v>
      </c>
      <c r="F8" s="8">
        <v>1</v>
      </c>
      <c r="G8" s="11">
        <v>1000</v>
      </c>
      <c r="H8" s="11">
        <f>(E8*G8)*(C8*D8)</f>
        <v>6042</v>
      </c>
      <c r="I8" s="12">
        <f>(H8) / 1000</f>
        <v>6.0419999999999998</v>
      </c>
    </row>
    <row r="9" spans="1:9" ht="55.25" customHeight="1" thickBot="1" x14ac:dyDescent="0.3">
      <c r="A9" s="4">
        <v>220102</v>
      </c>
      <c r="B9" s="3" t="s">
        <v>25</v>
      </c>
      <c r="C9" s="4">
        <v>285</v>
      </c>
      <c r="D9" s="9">
        <v>1.06</v>
      </c>
      <c r="E9" s="8">
        <v>0.03</v>
      </c>
      <c r="F9" s="8">
        <v>1</v>
      </c>
      <c r="G9" s="11">
        <v>100</v>
      </c>
      <c r="H9" s="12">
        <f>(E9*G9)*(C9)*(D9)</f>
        <v>906.30000000000007</v>
      </c>
      <c r="I9" s="19">
        <f>(H9) / 1000</f>
        <v>0.90630000000000011</v>
      </c>
    </row>
    <row r="10" spans="1:9" ht="55.25" customHeight="1" thickBot="1" x14ac:dyDescent="0.3">
      <c r="A10" s="4">
        <v>110401</v>
      </c>
      <c r="B10" s="3" t="s">
        <v>26</v>
      </c>
      <c r="C10" s="4">
        <v>225</v>
      </c>
      <c r="D10" s="9">
        <v>1.06</v>
      </c>
      <c r="E10" s="8">
        <v>0.1</v>
      </c>
      <c r="F10" s="8">
        <v>1</v>
      </c>
      <c r="G10" s="11">
        <v>400</v>
      </c>
      <c r="H10" s="11">
        <f>(E10*G10)*(C10)*(D10)</f>
        <v>9540</v>
      </c>
      <c r="I10" s="12">
        <f>(H10) / 1000</f>
        <v>9.5399999999999991</v>
      </c>
    </row>
    <row r="11" spans="1:9" ht="25.75" customHeight="1" thickBot="1" x14ac:dyDescent="0.3">
      <c r="A11" s="55" t="s">
        <v>28</v>
      </c>
      <c r="B11" s="56"/>
      <c r="C11" s="56"/>
      <c r="D11" s="56"/>
      <c r="E11" s="56"/>
      <c r="F11" s="56"/>
      <c r="G11" s="56"/>
      <c r="H11" s="57"/>
      <c r="I11" s="13">
        <f>SUM(I7:I10)</f>
        <v>52.528300000000002</v>
      </c>
    </row>
    <row r="12" spans="1:9" ht="26" thickBot="1" x14ac:dyDescent="0.3">
      <c r="A12" s="58">
        <f>I11</f>
        <v>52.528300000000002</v>
      </c>
      <c r="B12" s="59"/>
      <c r="C12" s="59"/>
      <c r="D12" s="59"/>
      <c r="E12" s="59"/>
      <c r="F12" s="59"/>
      <c r="G12" s="59"/>
      <c r="H12" s="59"/>
      <c r="I12" s="60"/>
    </row>
    <row r="13" spans="1:9" ht="26" thickBot="1" x14ac:dyDescent="0.3">
      <c r="A13" s="61" t="s">
        <v>51</v>
      </c>
      <c r="B13" s="62"/>
      <c r="C13" s="62"/>
      <c r="D13" s="62"/>
      <c r="E13" s="62"/>
      <c r="F13" s="62"/>
      <c r="G13" s="62"/>
      <c r="H13" s="62"/>
      <c r="I13" s="63"/>
    </row>
    <row r="14" spans="1:9" ht="26" thickBot="1" x14ac:dyDescent="0.3">
      <c r="A14" s="64" t="s">
        <v>43</v>
      </c>
      <c r="B14" s="65"/>
      <c r="C14" s="65"/>
      <c r="D14" s="65"/>
      <c r="E14" s="65"/>
      <c r="F14" s="65"/>
      <c r="G14" s="65"/>
      <c r="H14" s="65"/>
      <c r="I14" s="66"/>
    </row>
    <row r="15" spans="1:9" ht="26" thickBot="1" x14ac:dyDescent="0.3">
      <c r="B15" s="24" t="s">
        <v>8</v>
      </c>
      <c r="C15" s="23">
        <v>280102</v>
      </c>
      <c r="D15" s="25"/>
      <c r="E15" s="22">
        <f>A12*120</f>
        <v>6303.3960000000006</v>
      </c>
      <c r="F15" s="70" t="s">
        <v>44</v>
      </c>
      <c r="G15" s="71"/>
      <c r="H15" s="71"/>
      <c r="I15" s="72"/>
    </row>
    <row r="16" spans="1:9" ht="25.75" customHeight="1" thickBot="1" x14ac:dyDescent="0.55000000000000004">
      <c r="A16" s="73" t="s">
        <v>1</v>
      </c>
      <c r="B16" s="74"/>
      <c r="C16" s="74"/>
      <c r="D16" s="74"/>
      <c r="E16" s="74"/>
      <c r="F16" s="74"/>
      <c r="G16" s="74"/>
      <c r="H16" s="74"/>
      <c r="I16" s="75"/>
    </row>
    <row r="17" spans="1:9" ht="53" thickBot="1" x14ac:dyDescent="0.3">
      <c r="A17" s="20" t="s">
        <v>8</v>
      </c>
      <c r="B17" s="20" t="s">
        <v>9</v>
      </c>
      <c r="C17" s="20" t="s">
        <v>21</v>
      </c>
      <c r="D17" s="20" t="s">
        <v>24</v>
      </c>
      <c r="E17" s="20" t="s">
        <v>22</v>
      </c>
      <c r="F17" s="20" t="s">
        <v>23</v>
      </c>
      <c r="G17" s="20" t="s">
        <v>13</v>
      </c>
      <c r="H17" s="20" t="s">
        <v>50</v>
      </c>
      <c r="I17" s="20" t="s">
        <v>39</v>
      </c>
    </row>
    <row r="18" spans="1:9" ht="53" thickBot="1" x14ac:dyDescent="0.3">
      <c r="A18" s="4">
        <v>80106</v>
      </c>
      <c r="B18" s="3" t="s">
        <v>20</v>
      </c>
      <c r="C18" s="4">
        <v>2.2000000000000002</v>
      </c>
      <c r="D18" s="8">
        <v>1</v>
      </c>
      <c r="E18" s="8">
        <v>1</v>
      </c>
      <c r="F18" s="8">
        <v>1</v>
      </c>
      <c r="G18" s="11">
        <v>100</v>
      </c>
      <c r="H18" s="18">
        <f>(C18)</f>
        <v>2.2000000000000002</v>
      </c>
      <c r="I18" s="11">
        <f>(G18*H18)</f>
        <v>220.00000000000003</v>
      </c>
    </row>
    <row r="19" spans="1:9" ht="79" thickBot="1" x14ac:dyDescent="0.3">
      <c r="A19" s="4">
        <v>180308</v>
      </c>
      <c r="B19" s="3" t="s">
        <v>34</v>
      </c>
      <c r="C19" s="4">
        <v>1.85</v>
      </c>
      <c r="D19" s="8">
        <v>0.02</v>
      </c>
      <c r="E19" s="8">
        <v>1</v>
      </c>
      <c r="F19" s="8">
        <v>1</v>
      </c>
      <c r="G19" s="11">
        <v>1000</v>
      </c>
      <c r="H19" s="12">
        <f>(G19*D19)*C19</f>
        <v>37</v>
      </c>
      <c r="I19" s="11">
        <f>H19</f>
        <v>37</v>
      </c>
    </row>
    <row r="20" spans="1:9" ht="53" thickBot="1" x14ac:dyDescent="0.3">
      <c r="A20" s="4">
        <v>220102</v>
      </c>
      <c r="B20" s="3" t="s">
        <v>25</v>
      </c>
      <c r="C20" s="4">
        <v>0.05</v>
      </c>
      <c r="D20" s="8">
        <v>1</v>
      </c>
      <c r="E20" s="8">
        <v>1</v>
      </c>
      <c r="F20" s="8">
        <v>1</v>
      </c>
      <c r="G20" s="11">
        <v>100</v>
      </c>
      <c r="H20" s="12">
        <f>(G20*D20)*C20</f>
        <v>5</v>
      </c>
      <c r="I20" s="11">
        <f>H20</f>
        <v>5</v>
      </c>
    </row>
    <row r="21" spans="1:9" ht="53" thickBot="1" x14ac:dyDescent="0.3">
      <c r="A21" s="4">
        <v>110401</v>
      </c>
      <c r="B21" s="3" t="s">
        <v>26</v>
      </c>
      <c r="C21" s="4">
        <v>1.85</v>
      </c>
      <c r="D21" s="8">
        <v>1</v>
      </c>
      <c r="E21" s="8">
        <v>0.1</v>
      </c>
      <c r="F21" s="8">
        <v>1</v>
      </c>
      <c r="G21" s="11">
        <v>400</v>
      </c>
      <c r="H21" s="11">
        <f>(E21*G21)*(C21)*(D21)</f>
        <v>74</v>
      </c>
      <c r="I21" s="11">
        <f>(H21)</f>
        <v>74</v>
      </c>
    </row>
    <row r="22" spans="1:9" ht="26" thickBot="1" x14ac:dyDescent="0.3">
      <c r="A22" s="55" t="s">
        <v>46</v>
      </c>
      <c r="B22" s="56"/>
      <c r="C22" s="56"/>
      <c r="D22" s="56"/>
      <c r="E22" s="56"/>
      <c r="F22" s="56"/>
      <c r="G22" s="56"/>
      <c r="H22" s="57"/>
      <c r="I22" s="13">
        <f>SUM(I18:I21)</f>
        <v>336</v>
      </c>
    </row>
    <row r="23" spans="1:9" ht="26" thickBot="1" x14ac:dyDescent="0.3">
      <c r="A23" s="58">
        <f>I22</f>
        <v>336</v>
      </c>
      <c r="B23" s="59"/>
      <c r="C23" s="59"/>
      <c r="D23" s="59"/>
      <c r="E23" s="59"/>
      <c r="F23" s="59"/>
      <c r="G23" s="59"/>
      <c r="H23" s="59"/>
      <c r="I23" s="60"/>
    </row>
    <row r="24" spans="1:9" ht="26" thickBot="1" x14ac:dyDescent="0.3">
      <c r="A24" s="61" t="s">
        <v>52</v>
      </c>
      <c r="B24" s="62"/>
      <c r="C24" s="62"/>
      <c r="D24" s="62"/>
      <c r="E24" s="62"/>
      <c r="F24" s="62"/>
      <c r="G24" s="62"/>
      <c r="H24" s="62"/>
      <c r="I24" s="63"/>
    </row>
    <row r="25" spans="1:9" ht="26" thickBot="1" x14ac:dyDescent="0.3">
      <c r="A25" s="64" t="s">
        <v>45</v>
      </c>
      <c r="B25" s="65"/>
      <c r="C25" s="65"/>
      <c r="D25" s="65"/>
      <c r="E25" s="65"/>
      <c r="F25" s="65"/>
      <c r="G25" s="65"/>
      <c r="H25" s="65"/>
      <c r="I25" s="66"/>
    </row>
    <row r="26" spans="1:9" ht="26" thickBot="1" x14ac:dyDescent="0.3">
      <c r="A26" s="29"/>
      <c r="B26" s="26" t="s">
        <v>8</v>
      </c>
      <c r="C26" s="27">
        <v>280101</v>
      </c>
      <c r="D26" s="28"/>
      <c r="E26" s="21">
        <f>A23*40</f>
        <v>13440</v>
      </c>
      <c r="F26" s="67" t="s">
        <v>44</v>
      </c>
      <c r="G26" s="68"/>
      <c r="H26" s="68"/>
      <c r="I26" s="69"/>
    </row>
  </sheetData>
  <mergeCells count="19">
    <mergeCell ref="A1:I1"/>
    <mergeCell ref="E2:I2"/>
    <mergeCell ref="E3:I3"/>
    <mergeCell ref="E4:I4"/>
    <mergeCell ref="A2:D2"/>
    <mergeCell ref="A3:D3"/>
    <mergeCell ref="A4:D4"/>
    <mergeCell ref="A25:I25"/>
    <mergeCell ref="F26:I26"/>
    <mergeCell ref="A12:I12"/>
    <mergeCell ref="A13:I13"/>
    <mergeCell ref="A14:I14"/>
    <mergeCell ref="F15:I15"/>
    <mergeCell ref="A16:I16"/>
    <mergeCell ref="A5:I5"/>
    <mergeCell ref="A22:H22"/>
    <mergeCell ref="A23:I23"/>
    <mergeCell ref="A24:I24"/>
    <mergeCell ref="A11:H11"/>
  </mergeCells>
  <pageMargins left="0.7" right="0.7" top="0.75" bottom="0.75" header="0.3" footer="0.3"/>
  <pageSetup paperSize="9" orientation="landscape" horizontalDpi="300" verticalDpi="300" r:id="rId1"/>
  <rowBreaks count="1" manualBreakCount="1">
    <brk id="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rightToLeft="1" tabSelected="1" view="pageBreakPreview" zoomScale="60" zoomScaleNormal="100" workbookViewId="0">
      <selection activeCell="G10" sqref="A1:G10"/>
    </sheetView>
  </sheetViews>
  <sheetFormatPr baseColWidth="10" defaultColWidth="8.83203125" defaultRowHeight="16" x14ac:dyDescent="0.25"/>
  <cols>
    <col min="1" max="1" width="13.6640625" style="1" customWidth="1"/>
    <col min="2" max="2" width="48.6640625" style="1" customWidth="1"/>
    <col min="3" max="3" width="15.83203125" style="1" customWidth="1"/>
    <col min="4" max="4" width="12.83203125" style="1" customWidth="1"/>
    <col min="5" max="5" width="13.83203125" style="1" customWidth="1"/>
    <col min="6" max="6" width="21.1640625" style="1" customWidth="1"/>
    <col min="7" max="7" width="15.6640625" style="1" customWidth="1"/>
    <col min="8" max="16384" width="8.83203125" style="1"/>
  </cols>
  <sheetData>
    <row r="1" spans="1:7" ht="24" thickBot="1" x14ac:dyDescent="0.3">
      <c r="A1" s="88" t="s">
        <v>4</v>
      </c>
      <c r="B1" s="89"/>
      <c r="C1" s="89"/>
      <c r="D1" s="89"/>
      <c r="E1" s="89"/>
      <c r="F1" s="89"/>
      <c r="G1" s="90"/>
    </row>
    <row r="2" spans="1:7" ht="26" thickBot="1" x14ac:dyDescent="0.3">
      <c r="A2" s="76" t="s">
        <v>18</v>
      </c>
      <c r="B2" s="77"/>
      <c r="C2" s="77"/>
      <c r="D2" s="77"/>
      <c r="E2" s="77"/>
      <c r="F2" s="77"/>
      <c r="G2" s="78"/>
    </row>
    <row r="3" spans="1:7" ht="25.75" customHeight="1" thickBot="1" x14ac:dyDescent="0.3">
      <c r="A3" s="79" t="s">
        <v>5</v>
      </c>
      <c r="B3" s="81"/>
      <c r="C3" s="91" t="s">
        <v>15</v>
      </c>
      <c r="D3" s="92"/>
      <c r="E3" s="93"/>
      <c r="F3" s="79" t="s">
        <v>16</v>
      </c>
      <c r="G3" s="81"/>
    </row>
    <row r="4" spans="1:7" ht="25.75" customHeight="1" thickBot="1" x14ac:dyDescent="0.3">
      <c r="A4" s="79" t="s">
        <v>6</v>
      </c>
      <c r="B4" s="81"/>
      <c r="C4" s="94"/>
      <c r="D4" s="95"/>
      <c r="E4" s="96"/>
      <c r="F4" s="79" t="s">
        <v>17</v>
      </c>
      <c r="G4" s="81"/>
    </row>
    <row r="5" spans="1:7" ht="27" thickBot="1" x14ac:dyDescent="0.3">
      <c r="A5" s="3" t="s">
        <v>7</v>
      </c>
      <c r="B5" s="4"/>
      <c r="C5" s="97"/>
      <c r="D5" s="98"/>
      <c r="E5" s="99"/>
      <c r="F5" s="82"/>
      <c r="G5" s="84"/>
    </row>
    <row r="6" spans="1:7" ht="49.75" customHeight="1" thickBot="1" x14ac:dyDescent="0.3">
      <c r="A6" s="100" t="s">
        <v>8</v>
      </c>
      <c r="B6" s="100" t="s">
        <v>9</v>
      </c>
      <c r="C6" s="100" t="s">
        <v>2</v>
      </c>
      <c r="D6" s="3" t="s">
        <v>3</v>
      </c>
      <c r="E6" s="79" t="s">
        <v>10</v>
      </c>
      <c r="F6" s="81"/>
      <c r="G6" s="100" t="s">
        <v>11</v>
      </c>
    </row>
    <row r="7" spans="1:7" ht="27" thickBot="1" x14ac:dyDescent="0.3">
      <c r="A7" s="101"/>
      <c r="B7" s="101"/>
      <c r="C7" s="101"/>
      <c r="D7" s="4" t="s">
        <v>12</v>
      </c>
      <c r="E7" s="3" t="s">
        <v>13</v>
      </c>
      <c r="F7" s="3" t="s">
        <v>14</v>
      </c>
      <c r="G7" s="101"/>
    </row>
    <row r="8" spans="1:7" ht="100.75" customHeight="1" thickBot="1" x14ac:dyDescent="0.3">
      <c r="A8" s="4">
        <v>280102</v>
      </c>
      <c r="B8" s="30" t="s">
        <v>53</v>
      </c>
      <c r="C8" s="4" t="s">
        <v>19</v>
      </c>
      <c r="D8" s="31">
        <v>6860</v>
      </c>
      <c r="E8" s="8">
        <f>'متره مصالح '!E15</f>
        <v>6303.3960000000006</v>
      </c>
      <c r="F8" s="5">
        <f>(D8*E8)</f>
        <v>43241296.560000002</v>
      </c>
      <c r="G8" s="6"/>
    </row>
    <row r="9" spans="1:7" ht="88.25" customHeight="1" thickBot="1" x14ac:dyDescent="0.3">
      <c r="A9" s="4">
        <v>280101</v>
      </c>
      <c r="B9" s="30" t="s">
        <v>54</v>
      </c>
      <c r="C9" s="4" t="s">
        <v>19</v>
      </c>
      <c r="D9" s="4">
        <v>9930</v>
      </c>
      <c r="E9" s="32">
        <f>'متره مصالح '!E26</f>
        <v>13440</v>
      </c>
      <c r="F9" s="5">
        <f t="shared" ref="F9" si="0">(D9*E9)</f>
        <v>133459200</v>
      </c>
      <c r="G9" s="6"/>
    </row>
    <row r="10" spans="1:7" ht="26" thickBot="1" x14ac:dyDescent="0.3">
      <c r="A10" s="85" t="s">
        <v>47</v>
      </c>
      <c r="B10" s="86"/>
      <c r="C10" s="86"/>
      <c r="D10" s="86"/>
      <c r="E10" s="87"/>
      <c r="F10" s="10">
        <f>(F8+F9)*1.2</f>
        <v>212040595.87200001</v>
      </c>
      <c r="G10" s="7"/>
    </row>
  </sheetData>
  <mergeCells count="14">
    <mergeCell ref="A10:E10"/>
    <mergeCell ref="A1:G1"/>
    <mergeCell ref="A2:G2"/>
    <mergeCell ref="A3:B3"/>
    <mergeCell ref="C3:E5"/>
    <mergeCell ref="F3:G3"/>
    <mergeCell ref="A4:B4"/>
    <mergeCell ref="F4:G4"/>
    <mergeCell ref="F5:G5"/>
    <mergeCell ref="A6:A7"/>
    <mergeCell ref="B6:B7"/>
    <mergeCell ref="C6:C7"/>
    <mergeCell ref="E6:F6"/>
    <mergeCell ref="G6:G7"/>
  </mergeCells>
  <pageMargins left="0.25" right="0.25" top="0.75" bottom="0.75" header="0.3" footer="0.3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حمل بتن و ملات و ..</vt:lpstr>
      <vt:lpstr>متره مصالح </vt:lpstr>
      <vt:lpstr>مالی</vt:lpstr>
      <vt:lpstr>مالی!Print_Area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cp:lastPrinted>2023-09-21T11:02:42Z</cp:lastPrinted>
  <dcterms:created xsi:type="dcterms:W3CDTF">2019-09-10T20:05:38Z</dcterms:created>
  <dcterms:modified xsi:type="dcterms:W3CDTF">2023-09-21T11:04:28Z</dcterms:modified>
</cp:coreProperties>
</file>